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25725"/>
</workbook>
</file>

<file path=xl/calcChain.xml><?xml version="1.0" encoding="utf-8"?>
<calcChain xmlns="http://schemas.openxmlformats.org/spreadsheetml/2006/main">
  <c r="H8" i="2"/>
  <c r="F22" l="1"/>
  <c r="F32"/>
  <c r="F33" s="1"/>
  <c r="F45"/>
  <c r="F46"/>
  <c r="F47"/>
  <c r="F48"/>
  <c r="F49"/>
  <c r="F50"/>
  <c r="F51"/>
  <c r="F52"/>
  <c r="F53"/>
  <c r="F54"/>
  <c r="F55"/>
  <c r="F56"/>
  <c r="F44"/>
  <c r="D60" i="1" l="1"/>
  <c r="D59"/>
  <c r="D58"/>
  <c r="D57"/>
  <c r="D56"/>
  <c r="D55"/>
  <c r="D54"/>
  <c r="D53"/>
  <c r="D52"/>
  <c r="D51"/>
  <c r="D50"/>
  <c r="D49"/>
  <c r="D48"/>
  <c r="N24" i="2" l="1"/>
  <c r="H7" l="1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H7" i="1"/>
  <c r="F13"/>
  <c r="H13" s="1"/>
  <c r="F14"/>
  <c r="H14" s="1"/>
  <c r="F15"/>
  <c r="H15" s="1"/>
  <c r="F16"/>
  <c r="H16" s="1"/>
  <c r="F17"/>
  <c r="H17" s="1"/>
  <c r="F18"/>
  <c r="H18" s="1"/>
  <c r="F19"/>
  <c r="H1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34" i="2" l="1"/>
  <c r="F35" s="1"/>
  <c r="F36" s="1"/>
  <c r="H53"/>
  <c r="I53" s="1"/>
  <c r="H49"/>
  <c r="I49" s="1"/>
  <c r="H52"/>
  <c r="I52" s="1"/>
  <c r="H48"/>
  <c r="I48" s="1"/>
  <c r="H56"/>
  <c r="I56" s="1"/>
  <c r="H50" i="1"/>
  <c r="I50" s="1"/>
  <c r="H57"/>
  <c r="I57" s="1"/>
  <c r="H58"/>
  <c r="I58" s="1"/>
  <c r="H53"/>
  <c r="I53" s="1"/>
  <c r="H54"/>
  <c r="I54" s="1"/>
  <c r="H56"/>
  <c r="I56" s="1"/>
  <c r="H45" i="2"/>
  <c r="I45" s="1"/>
  <c r="H54"/>
  <c r="I54" s="1"/>
  <c r="H50"/>
  <c r="I50" s="1"/>
  <c r="H46"/>
  <c r="I46" s="1"/>
  <c r="H52" i="1"/>
  <c r="I52" s="1"/>
  <c r="H59"/>
  <c r="I59" s="1"/>
  <c r="H55"/>
  <c r="I55" s="1"/>
  <c r="H51"/>
  <c r="I51" s="1"/>
  <c r="H55" i="2"/>
  <c r="I55" s="1"/>
  <c r="H51"/>
  <c r="I51" s="1"/>
  <c r="H47"/>
  <c r="I47" s="1"/>
  <c r="H44"/>
  <c r="I44" s="1"/>
  <c r="H20" i="1"/>
  <c r="F23" i="2"/>
  <c r="F24" s="1"/>
  <c r="F49" i="1" l="1"/>
  <c r="G49" s="1"/>
  <c r="H49" s="1"/>
  <c r="I49" s="1"/>
  <c r="J49" s="1"/>
  <c r="K49" s="1"/>
  <c r="F60"/>
  <c r="G60" s="1"/>
  <c r="H60" s="1"/>
  <c r="F35"/>
  <c r="F36" s="1"/>
  <c r="F37" s="1"/>
  <c r="F38" s="1"/>
  <c r="F24"/>
  <c r="F25" i="2"/>
  <c r="F26" s="1"/>
  <c r="F37"/>
  <c r="F38" s="1"/>
  <c r="F39" s="1"/>
  <c r="J52" i="1"/>
  <c r="K52" s="1"/>
  <c r="J56"/>
  <c r="K56" s="1"/>
  <c r="J53"/>
  <c r="K53" s="1"/>
  <c r="J57"/>
  <c r="K57" s="1"/>
  <c r="J44" i="2"/>
  <c r="J48"/>
  <c r="J52"/>
  <c r="J56"/>
  <c r="J49"/>
  <c r="J53"/>
  <c r="J47"/>
  <c r="J51"/>
  <c r="J55"/>
  <c r="J50" i="1"/>
  <c r="K50" s="1"/>
  <c r="J54"/>
  <c r="K54" s="1"/>
  <c r="J58"/>
  <c r="K58" s="1"/>
  <c r="J51"/>
  <c r="K51" s="1"/>
  <c r="J55"/>
  <c r="K55" s="1"/>
  <c r="J59"/>
  <c r="K59" s="1"/>
  <c r="J46" i="2"/>
  <c r="J50"/>
  <c r="J54"/>
  <c r="J45"/>
  <c r="F48" i="1"/>
  <c r="G48" s="1"/>
  <c r="I60" l="1"/>
  <c r="J60" s="1"/>
  <c r="K60" s="1"/>
  <c r="F39"/>
  <c r="F40" s="1"/>
  <c r="H48"/>
  <c r="I48" s="1"/>
  <c r="J48" s="1"/>
  <c r="K48" s="1"/>
  <c r="F25"/>
  <c r="F26" s="1"/>
  <c r="F27" l="1"/>
  <c r="F28" s="1"/>
  <c r="F29" s="1"/>
  <c r="F41"/>
  <c r="F42" s="1"/>
  <c r="F43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<sst xmlns="http://schemas.openxmlformats.org/spreadsheetml/2006/main" count="340" uniqueCount="182">
  <si>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</si>
  <si>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</si>
  <si>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</si>
  <si>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</si>
  <si>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</si>
  <si>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</si>
  <si>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</si>
  <si>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</si>
  <si>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</si>
  <si>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</si>
  <si>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</si>
  <si>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</si>
  <si>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</si>
  <si>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</si>
  <si>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</si>
  <si>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</si>
  <si>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</si>
  <si>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</si>
  <si>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</si>
  <si>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</si>
  <si>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</si>
  <si>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</si>
  <si>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</si>
  <si>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</si>
  <si>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</si>
  <si>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</si>
  <si>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</si>
  <si>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</si>
  <si>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</si>
  <si>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</si>
  <si>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</si>
  <si>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</si>
  <si>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</si>
  <si>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</si>
  <si>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</si>
  <si>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</si>
  <si>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</si>
  <si>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</si>
  <si>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</si>
  <si>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</si>
  <si>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</si>
  <si>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</si>
  <si>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</si>
  <si>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</si>
  <si>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</si>
  <si>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</si>
  <si>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</si>
  <si>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</si>
  <si>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</si>
  <si>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</si>
  <si>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</si>
  <si>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</si>
  <si>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</si>
  <si>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</si>
  <si>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</si>
  <si>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</si>
  <si>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</si>
  <si>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</si>
  <si>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</si>
  <si>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</si>
  <si>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</si>
  <si>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</si>
  <si>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</si>
  <si>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</si>
  <si>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</si>
  <si>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</si>
  <si>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</si>
  <si>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</si>
  <si>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</si>
  <si>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</si>
  <si>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</si>
  <si>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</si>
  <si>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</si>
  <si>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</si>
  <si>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</si>
  <si>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</si>
  <si>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</si>
  <si>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</si>
  <si>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</si>
  <si>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</si>
  <si>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</si>
  <si>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</si>
  <si>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</si>
  <si>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</si>
  <si>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</si>
  <si>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</si>
  <si>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</si>
  <si>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</si>
  <si>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</si>
  <si>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</si>
  <si>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</si>
  <si>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</si>
  <si>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</si>
  <si>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</si>
  <si>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</si>
  <si>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</si>
  <si>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</si>
  <si>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</si>
  <si>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</si>
  <si>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</si>
  <si>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</si>
  <si>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</si>
  <si>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</si>
  <si>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</si>
  <si>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</si>
  <si>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</si>
  <si>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</si>
  <si>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</si>
  <si>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</si>
  <si>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</si>
  <si>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</si>
  <si>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</si>
  <si>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</si>
  <si>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</si>
  <si>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</si>
  <si>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</si>
  <si>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</si>
  <si>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</si>
  <si>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</si>
  <si>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</si>
  <si>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</si>
  <si>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</si>
  <si>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</si>
  <si>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</si>
  <si>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</si>
  <si>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</si>
  <si>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</si>
  <si>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</si>
  <si>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</si>
  <si>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</si>
  <si>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</si>
  <si>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</si>
  <si>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</si>
  <si>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</si>
  <si>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</si>
  <si>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</si>
  <si>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</si>
  <si>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</si>
  <si>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</si>
  <si>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</si>
  <si>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</si>
  <si>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</si>
  <si>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</si>
  <si>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</si>
  <si>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</si>
  <si>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</si>
  <si>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</si>
  <si>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</si>
  <si>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</si>
  <si>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</si>
  <si>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</si>
  <si>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</si>
  <si>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</si>
  <si>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</si>
  <si>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</si>
  <si>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</si>
  <si>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</si>
  <si>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</si>
  <si>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</si>
  <si>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</si>
  <si>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</si>
  <si>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</si>
  <si>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</si>
  <si>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</si>
  <si>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</si>
  <si>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</si>
  <si>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</si>
  <si>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</si>
  <si>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</si>
  <si>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</si>
  <si>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</si>
  <si>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</si>
  <si>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Esempio C – Importo per N. unita' locali fuori provincia (già iscritte al 31.12.2019)  - NON si applica per i soggetti REA: (*)</t>
  </si>
  <si>
    <t>DIRITTO ANNUALE 2022 - AUSILIO al CALCOLO del DIRITTO DOVUTO</t>
  </si>
  <si>
    <t xml:space="preserve">Fatturato 2021 (Euro): </t>
  </si>
  <si>
    <t>Esempio B – Impresa con sede e N. unita' locali in provincia (già iscritte al 31.12.2021):</t>
  </si>
  <si>
    <t xml:space="preserve">Numero unità locali in provincia già iscritte al 31.12.2021: </t>
  </si>
  <si>
    <t>Esempio C – Importo per N. unita' locali fuori provincia (già iscritte al 31.12.2021): (*)</t>
  </si>
  <si>
    <t>Esempio B – Impresa con sede e N. unita' locali in provincia (già iscritte al 31.12.2021) - NON si applica per i soggetti REA:</t>
  </si>
  <si>
    <t>Elenco delle CCIAA che applicano la maggiorazione - aggiornato al 31/05/2022</t>
  </si>
  <si>
    <t>Alfa</t>
  </si>
  <si>
    <t>Beta</t>
  </si>
</sst>
</file>

<file path=xl/styles.xml><?xml version="1.0" encoding="utf-8"?>
<styleSheet xmlns="http://schemas.openxmlformats.org/spreadsheetml/2006/main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3"/>
  <sheetViews>
    <sheetView tabSelected="1" workbookViewId="0">
      <selection activeCell="H7" sqref="H7"/>
    </sheetView>
  </sheetViews>
  <sheetFormatPr defaultColWidth="8.81640625" defaultRowHeight="12.5"/>
  <cols>
    <col min="1" max="1" width="2.7265625" style="1" customWidth="1"/>
    <col min="2" max="2" width="2.26953125" style="1" customWidth="1"/>
    <col min="3" max="3" width="17.81640625" style="1" customWidth="1"/>
    <col min="4" max="4" width="19" style="1" customWidth="1"/>
    <col min="5" max="5" width="18.7265625" style="1" customWidth="1"/>
    <col min="6" max="6" width="19.1796875" style="1" customWidth="1"/>
    <col min="7" max="7" width="18.81640625" style="1" customWidth="1"/>
    <col min="8" max="9" width="19.453125" style="1" customWidth="1"/>
    <col min="10" max="10" width="22.7265625" style="1" customWidth="1"/>
    <col min="11" max="11" width="19.1796875" style="1" bestFit="1" customWidth="1"/>
    <col min="12" max="256" width="8.81640625" style="1" customWidth="1"/>
  </cols>
  <sheetData>
    <row r="1" spans="1:257" s="2" customFormat="1" ht="18" customHeight="1">
      <c r="A1" s="83" t="s">
        <v>173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180</v>
      </c>
      <c r="I4" s="5"/>
    </row>
    <row r="5" spans="1:257" ht="18" customHeight="1">
      <c r="G5" s="6" t="s">
        <v>174</v>
      </c>
      <c r="H5" s="8">
        <v>1</v>
      </c>
      <c r="I5" s="5"/>
    </row>
    <row r="6" spans="1:257" ht="18" customHeight="1">
      <c r="G6" s="6" t="s">
        <v>1</v>
      </c>
      <c r="H6" s="9" t="s">
        <v>118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 ht="13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 ht="13">
      <c r="F20" s="26"/>
      <c r="G20" s="26"/>
      <c r="H20" s="23">
        <f>IF(SUM(H12:H19)&gt;40000,40000,SUM(H12:H19))</f>
        <v>200</v>
      </c>
      <c r="I20" s="27" t="s">
        <v>21</v>
      </c>
    </row>
    <row r="21" spans="1:11" ht="13">
      <c r="F21" s="26"/>
      <c r="G21" s="26"/>
      <c r="H21" s="21"/>
      <c r="I21" s="21"/>
    </row>
    <row r="22" spans="1:11" ht="13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 ht="13">
      <c r="A23" s="26"/>
    </row>
    <row r="24" spans="1:11" ht="13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 ht="13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 ht="13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 ht="13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 ht="13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 ht="13">
      <c r="A31" s="28" t="s">
        <v>175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176</v>
      </c>
      <c r="H33" s="9">
        <v>0</v>
      </c>
    </row>
    <row r="35" spans="1:11" ht="13">
      <c r="A35" s="17"/>
      <c r="B35" s="26" t="s">
        <v>23</v>
      </c>
      <c r="F35" s="23">
        <f>ROUND(H20,5)</f>
        <v>200</v>
      </c>
    </row>
    <row r="36" spans="1:11" ht="13">
      <c r="A36" s="17"/>
      <c r="B36" s="26" t="s">
        <v>29</v>
      </c>
      <c r="F36" s="23">
        <f>ROUND(IF(F35*20%&gt;200,200,F35*20%),5)</f>
        <v>40</v>
      </c>
    </row>
    <row r="37" spans="1:11" ht="13">
      <c r="B37" s="26" t="s">
        <v>30</v>
      </c>
      <c r="F37" s="23">
        <f>F36*H33</f>
        <v>0</v>
      </c>
    </row>
    <row r="38" spans="1:11" ht="13">
      <c r="B38" s="26" t="s">
        <v>31</v>
      </c>
      <c r="F38" s="23">
        <f>SUM(F35+F37)</f>
        <v>200</v>
      </c>
    </row>
    <row r="39" spans="1:11" ht="13">
      <c r="B39" s="26" t="s">
        <v>32</v>
      </c>
      <c r="F39" s="23">
        <f>F38*$H$7</f>
        <v>40</v>
      </c>
    </row>
    <row r="40" spans="1:11" ht="13">
      <c r="A40" s="17"/>
      <c r="B40" s="26" t="s">
        <v>33</v>
      </c>
      <c r="F40" s="23">
        <f>ROUND(SUM(F38+F39),5)</f>
        <v>240</v>
      </c>
      <c r="G40" s="26"/>
    </row>
    <row r="41" spans="1:11" ht="13">
      <c r="A41" s="17"/>
      <c r="B41" s="26" t="s">
        <v>168</v>
      </c>
      <c r="F41" s="23">
        <f>ROUND(F40-(F40*0.5),5)</f>
        <v>120</v>
      </c>
      <c r="G41" s="26"/>
    </row>
    <row r="42" spans="1:11" ht="13">
      <c r="B42" s="1" t="s">
        <v>26</v>
      </c>
      <c r="F42" s="20">
        <f>ROUND(F41,2)</f>
        <v>120</v>
      </c>
      <c r="J42" s="30"/>
    </row>
    <row r="43" spans="1:11" ht="13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 ht="13">
      <c r="A45" s="28" t="s">
        <v>177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 ht="13">
      <c r="A46" s="35"/>
    </row>
    <row r="47" spans="1:11" ht="52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 ht="13">
      <c r="C48" s="41" t="s">
        <v>2</v>
      </c>
      <c r="D48" s="42">
        <f>IF(C48&lt;&gt;"",VLOOKUP(C48,Maggiorazioni!$A$5:$B$114,2,FALSE),0)</f>
        <v>0.1</v>
      </c>
      <c r="E48" s="43">
        <v>1</v>
      </c>
      <c r="F48" s="44">
        <f t="shared" ref="F48:F60" si="2">IF(AND(C48&lt;&gt;"",E48&gt;0),IF($H$20*20%&gt;200,200,$H$20*20%),0)</f>
        <v>40</v>
      </c>
      <c r="G48" s="44">
        <f t="shared" ref="G48:G59" si="3">(F48*E48)</f>
        <v>40</v>
      </c>
      <c r="H48" s="44">
        <f>ROUND((G48*D48+G48),5)</f>
        <v>44</v>
      </c>
      <c r="I48" s="44">
        <f>H48-(H48*0.5)</f>
        <v>22</v>
      </c>
      <c r="J48" s="45">
        <f>ROUND(I48,2)</f>
        <v>22</v>
      </c>
      <c r="K48" s="46">
        <f t="shared" ref="K48:K60" si="4">ROUND(J48,0)</f>
        <v>22</v>
      </c>
    </row>
    <row r="49" spans="3:14" ht="13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 ht="13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 ht="13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 ht="13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 ht="13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 ht="13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 ht="13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 ht="13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 ht="13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 ht="13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 ht="13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59"/>
  <sheetViews>
    <sheetView topLeftCell="A50" workbookViewId="0">
      <selection activeCell="H7" sqref="H7"/>
    </sheetView>
  </sheetViews>
  <sheetFormatPr defaultColWidth="8.81640625" defaultRowHeight="12.5"/>
  <cols>
    <col min="1" max="1" width="2.7265625" style="1" customWidth="1"/>
    <col min="2" max="2" width="2.26953125" style="1" customWidth="1"/>
    <col min="3" max="3" width="17.81640625" style="1" customWidth="1"/>
    <col min="4" max="4" width="19" style="1" customWidth="1"/>
    <col min="5" max="5" width="18.7265625" style="1" customWidth="1"/>
    <col min="6" max="6" width="19.1796875" style="1" customWidth="1"/>
    <col min="7" max="7" width="18.81640625" style="1" customWidth="1"/>
    <col min="8" max="8" width="19.453125" style="1" customWidth="1"/>
    <col min="9" max="9" width="22.7265625" style="1" customWidth="1"/>
    <col min="10" max="10" width="23" style="1" customWidth="1"/>
    <col min="11" max="13" width="8.81640625" style="1"/>
    <col min="14" max="14" width="53.26953125" style="1" bestFit="1" customWidth="1"/>
    <col min="15" max="16384" width="8.81640625" style="1"/>
  </cols>
  <sheetData>
    <row r="1" spans="1:256" s="2" customFormat="1" ht="18" customHeight="1">
      <c r="A1" s="83" t="s">
        <v>173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181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118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 ht="13">
      <c r="A9" s="14" t="s">
        <v>46</v>
      </c>
      <c r="IV9"/>
    </row>
    <row r="10" spans="1:256">
      <c r="IV10"/>
    </row>
    <row r="11" spans="1:256" ht="13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 ht="13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 ht="13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 ht="13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 ht="13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 ht="13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 ht="13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 ht="13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 ht="13">
      <c r="F19" s="26"/>
      <c r="G19" s="26"/>
      <c r="H19" s="21"/>
    </row>
    <row r="20" spans="1:14" ht="13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 ht="13">
      <c r="A21" s="26"/>
    </row>
    <row r="22" spans="1:14" ht="13">
      <c r="A22" s="17"/>
      <c r="B22" s="26" t="s">
        <v>23</v>
      </c>
      <c r="F22" s="23">
        <f>IF(H8="IMPORTO ERRATO",(0),(H5))</f>
        <v>44</v>
      </c>
    </row>
    <row r="23" spans="1:14" ht="13">
      <c r="A23" s="17"/>
      <c r="B23" s="26" t="s">
        <v>24</v>
      </c>
      <c r="F23" s="23">
        <f>$H$7*F22</f>
        <v>8.8000000000000007</v>
      </c>
      <c r="G23" s="26"/>
    </row>
    <row r="24" spans="1:14" ht="13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 ht="13">
      <c r="B26" s="1" t="s">
        <v>34</v>
      </c>
      <c r="F26" s="31">
        <f>ROUND(F25,0)</f>
        <v>53</v>
      </c>
      <c r="G26" s="32" t="s">
        <v>28</v>
      </c>
      <c r="H26" s="33"/>
    </row>
    <row r="27" spans="1:14" ht="13">
      <c r="F27" s="26"/>
      <c r="G27" s="26"/>
      <c r="H27" s="54"/>
    </row>
    <row r="28" spans="1:14" ht="13">
      <c r="A28" s="28" t="s">
        <v>178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176</v>
      </c>
      <c r="H30" s="9">
        <v>2</v>
      </c>
    </row>
    <row r="32" spans="1:14" ht="13">
      <c r="A32" s="17"/>
      <c r="B32" s="26" t="s">
        <v>23</v>
      </c>
      <c r="F32" s="23">
        <f>IF(H8="IMPORTO ERRATO",(0),(H5))</f>
        <v>44</v>
      </c>
    </row>
    <row r="33" spans="1:10" ht="13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 ht="13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 ht="13">
      <c r="B36" s="26" t="s">
        <v>32</v>
      </c>
      <c r="F36" s="23">
        <f>F35*$H$7</f>
        <v>12.32</v>
      </c>
    </row>
    <row r="37" spans="1:10" ht="13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 ht="13">
      <c r="B39" s="1" t="s">
        <v>34</v>
      </c>
      <c r="F39" s="31">
        <f>ROUND(F38,0)</f>
        <v>74</v>
      </c>
      <c r="G39" s="32" t="s">
        <v>28</v>
      </c>
      <c r="H39" s="33"/>
    </row>
    <row r="41" spans="1:10" ht="13">
      <c r="A41" s="28" t="s">
        <v>172</v>
      </c>
      <c r="B41" s="29"/>
      <c r="C41" s="29"/>
      <c r="D41" s="29"/>
      <c r="E41" s="29"/>
      <c r="F41" s="29"/>
      <c r="G41" s="29"/>
      <c r="H41" s="29"/>
      <c r="I41" s="29"/>
    </row>
    <row r="42" spans="1:10" ht="13" thickBot="1">
      <c r="F42" s="34"/>
    </row>
    <row r="43" spans="1:10" ht="39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 ht="13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 ht="13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 ht="13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 ht="13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 ht="13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 ht="13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 ht="13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 ht="13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 ht="13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 ht="13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 ht="13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 ht="13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4"/>
  <sheetViews>
    <sheetView topLeftCell="A15" workbookViewId="0"/>
  </sheetViews>
  <sheetFormatPr defaultRowHeight="13.5"/>
  <cols>
    <col min="1" max="1" width="16.54296875" style="55" customWidth="1"/>
    <col min="2" max="2" width="16.54296875" style="56" customWidth="1"/>
    <col min="3" max="3" width="7.54296875" style="56" customWidth="1"/>
    <col min="4" max="4" width="16.54296875" style="56" customWidth="1"/>
    <col min="5" max="5" width="16.54296875" customWidth="1"/>
    <col min="6" max="6" width="15.81640625" customWidth="1"/>
  </cols>
  <sheetData>
    <row r="2" spans="1:5" s="58" customFormat="1" ht="15.5">
      <c r="A2" s="81" t="s">
        <v>179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0.2</v>
      </c>
      <c r="C5" s="77"/>
      <c r="D5" s="75" t="s">
        <v>56</v>
      </c>
      <c r="E5" s="76">
        <v>0.2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0.2</v>
      </c>
      <c r="C27" s="77"/>
      <c r="D27" s="75" t="s">
        <v>77</v>
      </c>
      <c r="E27" s="76">
        <v>0.2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0.2</v>
      </c>
      <c r="C32" s="77"/>
      <c r="D32" s="75" t="s">
        <v>82</v>
      </c>
      <c r="E32" s="76">
        <v>0.2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0.2</v>
      </c>
      <c r="C34" s="77"/>
      <c r="D34" s="75" t="s">
        <v>84</v>
      </c>
      <c r="E34" s="76">
        <v>0.2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0.7</v>
      </c>
      <c r="C47" s="77"/>
      <c r="D47" s="75" t="s">
        <v>95</v>
      </c>
      <c r="E47" s="76">
        <v>0.7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0.2</v>
      </c>
      <c r="C56" s="77"/>
      <c r="D56" s="75" t="s">
        <v>106</v>
      </c>
      <c r="E56" s="76">
        <v>0.2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0.2</v>
      </c>
      <c r="C66" s="77"/>
      <c r="D66" s="75" t="s">
        <v>116</v>
      </c>
      <c r="E66" s="76">
        <v>0.2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0.2</v>
      </c>
      <c r="C83" s="77"/>
      <c r="D83" s="75" t="s">
        <v>132</v>
      </c>
      <c r="E83" s="76">
        <v>0.2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0.2</v>
      </c>
      <c r="C92" s="77"/>
      <c r="D92" s="75" t="s">
        <v>141</v>
      </c>
      <c r="E92" s="76">
        <v>0.2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0.2</v>
      </c>
      <c r="C99" s="77"/>
      <c r="D99" s="75" t="s">
        <v>148</v>
      </c>
      <c r="E99" s="76">
        <v>0.2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Sibilla Gobbi</cp:lastModifiedBy>
  <cp:lastPrinted>2020-05-26T13:59:02Z</cp:lastPrinted>
  <dcterms:created xsi:type="dcterms:W3CDTF">2011-05-09T08:13:24Z</dcterms:created>
  <dcterms:modified xsi:type="dcterms:W3CDTF">2023-05-12T17:10:11Z</dcterms:modified>
</cp:coreProperties>
</file>